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Sheet1!$A$5:$I$106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<sst xmlns="http://schemas.openxmlformats.org/spreadsheetml/2006/main" count="298" uniqueCount="136">
  <si>
    <t>附件：</t>
  </si>
  <si>
    <t>弥渡县2023年财政衔接资金项目进度及资金支出进度表</t>
  </si>
  <si>
    <t xml:space="preserve">                        填报时间：2023年12月24日</t>
  </si>
  <si>
    <t>序号</t>
  </si>
  <si>
    <t>单位名称</t>
  </si>
  <si>
    <t>项目名称</t>
  </si>
  <si>
    <t>实际安排财政      衔接资金           （万元）</t>
  </si>
  <si>
    <t>累计资金支出数（万元）</t>
  </si>
  <si>
    <t>支出率</t>
  </si>
  <si>
    <t>结余资金    （万元）</t>
  </si>
  <si>
    <t>项目主管部门</t>
  </si>
  <si>
    <t xml:space="preserve">备注  </t>
  </si>
  <si>
    <t>合计</t>
  </si>
  <si>
    <t>75个</t>
  </si>
  <si>
    <t>17242万元（中央11800万+省级5442万）</t>
  </si>
  <si>
    <t>县水务局</t>
  </si>
  <si>
    <t>小计（2个）</t>
  </si>
  <si>
    <t>1、新街镇小甲板村人居环境整治项目(二期)</t>
  </si>
  <si>
    <t>弥渡县水务局</t>
  </si>
  <si>
    <t>省级</t>
  </si>
  <si>
    <t>2、弥渡县农村供水保障补短板项目</t>
  </si>
  <si>
    <t>中央</t>
  </si>
  <si>
    <t>弥渡县2023年财政衔接推进乡村振兴补助资金（项目管理费）</t>
  </si>
  <si>
    <t>县财政局
县乡村振兴局</t>
  </si>
  <si>
    <t>县民宗局</t>
  </si>
  <si>
    <t>小计（1个）</t>
  </si>
  <si>
    <t>1、弥渡县2022年度民贸企业贷款贴息补助项目</t>
  </si>
  <si>
    <t>弥渡县民宗局</t>
  </si>
  <si>
    <t>县乡村振兴局</t>
  </si>
  <si>
    <t>小计（5个）</t>
  </si>
  <si>
    <t>1、弥渡县脱贫人口小额信贷贴息项目</t>
  </si>
  <si>
    <t>弥渡县乡村振兴局</t>
  </si>
  <si>
    <t>中央1200.01万元  省级67万元</t>
  </si>
  <si>
    <t>2、弥渡县“雨露计划”项目</t>
  </si>
  <si>
    <t>3、弥渡县脱贫人口（监测对象）劳动技能培训项目</t>
  </si>
  <si>
    <t>4、弥渡县脱贫人口和监测对象乡村公益岗位补助项目</t>
  </si>
  <si>
    <t>中央61万元  省级108万元</t>
  </si>
  <si>
    <t>5、弥渡县脱贫人口和监测对象一次性交通补助项目</t>
  </si>
  <si>
    <t>中央300万元  省级404万元</t>
  </si>
  <si>
    <t>弥渡县发改局</t>
  </si>
  <si>
    <t>1、弥渡县易地搬迁基础设施补短板项目</t>
  </si>
  <si>
    <t>弥渡县住建局</t>
  </si>
  <si>
    <t>1、弥渡县弥城镇长坡村农村人居环境整治污水治理项目</t>
  </si>
  <si>
    <t>2、弥渡县弥城镇龙泉驻官营村农村人居环境整治污水治理项目</t>
  </si>
  <si>
    <t>弥渡县农业农村局</t>
  </si>
  <si>
    <t>1、弥渡县蔬菜产业发展研发项目</t>
  </si>
  <si>
    <t>弥渡县就业局</t>
  </si>
  <si>
    <t>1、弥渡县脱贫人口和监测对象乡村公益岗位补助项目</t>
  </si>
  <si>
    <t>弥渡县人社局</t>
  </si>
  <si>
    <t>红岩镇</t>
  </si>
  <si>
    <t>小计（11个）</t>
  </si>
  <si>
    <t>1、弥渡县红岩镇2023年赤水村委会以工代赈项目</t>
  </si>
  <si>
    <t>2、红岩镇赤水村委会安乐村民族团结进步示范村建设项目</t>
  </si>
  <si>
    <t>3、弥渡县红岩镇产业发展基础设施补短板项目</t>
  </si>
  <si>
    <t>4、弥渡县红岩镇村庄规划编制项目</t>
  </si>
  <si>
    <t>弥渡县自然资源局</t>
  </si>
  <si>
    <t>5、红岩镇白崖古城村乡村振兴旅游示范村建设项目</t>
  </si>
  <si>
    <t>弥渡县文旅局</t>
  </si>
  <si>
    <t>6、弥渡县蔬菜种苗现代农业产业建设项目</t>
  </si>
  <si>
    <t>7、弥渡县乡村振兴“十百千”示范工程红岩镇马厂箐村美丽村庄建设项目</t>
  </si>
  <si>
    <t>8、弥渡县自然村进村道路硬化项目</t>
  </si>
  <si>
    <t>弥渡县交运局</t>
  </si>
  <si>
    <t>9、弥渡县红岩镇产业发展基础设施补短板项目</t>
  </si>
  <si>
    <t>县农业农村局    县自然资源局</t>
  </si>
  <si>
    <t>10、弥渡县红岩镇农村人居环境整治补短板项目</t>
  </si>
  <si>
    <t>县住建局
县卫健局</t>
  </si>
  <si>
    <t>中央16万元   省级20万元</t>
  </si>
  <si>
    <t>新街镇</t>
  </si>
  <si>
    <t>小计（8个）</t>
  </si>
  <si>
    <t>1、弥渡县新街镇产业发展基础设施补短板项目</t>
  </si>
  <si>
    <t>2、弥渡县新街镇村庄规划编制项目</t>
  </si>
  <si>
    <t>3、弥渡县酱菜加工现代农业产业建设项目</t>
  </si>
  <si>
    <t>4、弥渡县乡村振兴“十百千”示范工程新街镇大荒地村美丽村庄建设项目</t>
  </si>
  <si>
    <t>5、弥渡县自然村进村道路硬化项目</t>
  </si>
  <si>
    <t>6、弥渡县新街镇设施化有机蔬菜种植示范项目</t>
  </si>
  <si>
    <t>县农业农村局</t>
  </si>
  <si>
    <t>7、弥渡县新街镇产业发展基础设施补短板项目</t>
  </si>
  <si>
    <t>8、弥渡县新街镇农村人居环境整治补短板项目</t>
  </si>
  <si>
    <t>中央17万元   省级12万元</t>
  </si>
  <si>
    <t>弥城镇</t>
  </si>
  <si>
    <t>小计（10个）</t>
  </si>
  <si>
    <t>1.弥渡产业园区长坡片区特色农产品加工厂房建设项目（二期）</t>
  </si>
  <si>
    <t>弥渡县工业信息和商务科技局</t>
  </si>
  <si>
    <t>2、弥城镇谷芹社区高芹村民族团结进步示范村建设项目</t>
  </si>
  <si>
    <t>3、弥渡县弥城镇村庄规划编制项目</t>
  </si>
  <si>
    <t>4、弥渡县弥城镇张迁现代农业产业建设基础设施补短板项目</t>
  </si>
  <si>
    <t>5、弥城镇双海社区天桥营村乡村旅游建设项目</t>
  </si>
  <si>
    <t>6、弥渡县自然村进村道路硬化项目</t>
  </si>
  <si>
    <t>7、弥城镇谷芹村产业发展基础设施项目</t>
  </si>
  <si>
    <t>8、弥城镇红星村农产品集散展销中心建设项目</t>
  </si>
  <si>
    <t>9、弥渡县弥城镇产业发展基础设施补短板项目</t>
  </si>
  <si>
    <t>10、弥渡县弥城镇农村人居环境整治补短板项目</t>
  </si>
  <si>
    <t>中央10万元   省级8万元</t>
  </si>
  <si>
    <t>寅街镇</t>
  </si>
  <si>
    <t>1、弥渡县小河淌水乡村振兴示范园寅街镇产业发展基础设施补短板项目</t>
  </si>
  <si>
    <t>2、弥渡县寅街镇村庄规划编制项目</t>
  </si>
  <si>
    <t>3、弥渡县数字农业现代产业建设项目</t>
  </si>
  <si>
    <t>4、弥渡县寅街镇蔬菜现代农业产业建设基础设施补短板项目</t>
  </si>
  <si>
    <t>5、弥渡县乡村振兴“十百千”示范工程寅街镇永丰村精品示范村建设项目</t>
  </si>
  <si>
    <t>7、寅街镇大庄等8个村智能温室建设项目</t>
  </si>
  <si>
    <t>县委组织部      县农业农村局</t>
  </si>
  <si>
    <t>8、寅街镇沙河村产业基础设施补短板项目</t>
  </si>
  <si>
    <t>县水务局
滇中引水指挥部     县农业农村局</t>
  </si>
  <si>
    <t>9、弥渡县寅街镇产业发展基础设施补短板项目</t>
  </si>
  <si>
    <t>10、弥渡县寅街镇农村人居环境整治补短板项目</t>
  </si>
  <si>
    <t>11、弥渡县寅街镇栗树村高原特色农业产业项目</t>
  </si>
  <si>
    <t>苴力镇</t>
  </si>
  <si>
    <t>小计（6个）</t>
  </si>
  <si>
    <t>1、苴力镇苴力村委会雾本村民族团结进步示范村建设项目</t>
  </si>
  <si>
    <t>中央30万元      省级63万元</t>
  </si>
  <si>
    <t>2、弥渡县苴力镇村庄规划编制项目</t>
  </si>
  <si>
    <t>3、弥渡县苴力镇肉牛现代农业产业建设基础设施补短板项目</t>
  </si>
  <si>
    <t>4、弥渡县自然村进村道路硬化项目</t>
  </si>
  <si>
    <t>5、弥渡县苴力镇产业发展基础设施补短板项目</t>
  </si>
  <si>
    <t>6、弥渡县苴力镇农村人居环境整治补短板项目</t>
  </si>
  <si>
    <t>中央6.5万元   省级5万元</t>
  </si>
  <si>
    <t>密祉镇</t>
  </si>
  <si>
    <t>1、密祉镇八士村乡村振兴旅游示范村建设项目</t>
  </si>
  <si>
    <t>2、密祉镇中和村民族团结进步示范村建设项目</t>
  </si>
  <si>
    <t>3、弥渡县密祉镇村庄规划编制项目</t>
  </si>
  <si>
    <t>5、弥渡县密祉镇产业发展基础设施补短板项目</t>
  </si>
  <si>
    <t>6、弥渡县密祉镇农村人居环境整治补短板项目</t>
  </si>
  <si>
    <t>中央9.5万元   省级6.5万元</t>
  </si>
  <si>
    <t>德苴乡</t>
  </si>
  <si>
    <t>1、弥渡县德苴乡村庄规划编制项目</t>
  </si>
  <si>
    <t>2、德苴乡产业配套基础设施高效节水工程项目</t>
  </si>
  <si>
    <t>3、弥渡县自然村进村道路硬化项目</t>
  </si>
  <si>
    <t>4、弥渡县德苴乡塘子依土地易地搬迁点补短板项目</t>
  </si>
  <si>
    <t>5、弥渡县德苴乡产业发展基础设施补短板项目</t>
  </si>
  <si>
    <t>6、弥渡县德苴乡农村人居环境整治补短板项目</t>
  </si>
  <si>
    <t>牛街乡</t>
  </si>
  <si>
    <t>1、弥渡县牛街乡村庄规划编制项目</t>
  </si>
  <si>
    <t>2、牛街乡发展壮大村集体经济项目</t>
  </si>
  <si>
    <t>4、弥渡县牛街乡产业发展基础设施补短板项目</t>
  </si>
  <si>
    <t>5、弥渡县牛街乡农村人居环境整治补短板项目</t>
  </si>
  <si>
    <t>中央5.5万元   省级6万元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</si>
</sst>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0"/>
      <color theme="1"/>
      <name val="宋体"/>
      <charset val="134"/>
      <scheme val="minor"/>
    </font>
    <font>
      <sz val="10"/>
      <color theme="1"/>
      <name val="宋体"/>
      <charset val="134"/>
      <scheme val="minor"/>
    </font>
    <font>
      <sz val="20"/>
      <name val="黑体"/>
      <charset val="134"/>
    </font>
    <font>
      <sz val="10"/>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10" fontId="0" fillId="0" borderId="0" xfId="0" applyNumberFormat="1">
      <alignment vertical="center"/>
    </xf>
    <xf numFmtId="0" fontId="3" fillId="0" borderId="0" xfId="0"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righ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Fill="1">
      <alignment vertical="center"/>
    </xf>
    <xf numFmtId="10" fontId="5" fillId="0" borderId="0" xfId="0" applyNumberFormat="1" applyFont="1" applyFill="1">
      <alignment vertical="center"/>
    </xf>
    <xf numFmtId="0" fontId="2" fillId="0" borderId="0"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8"/>
  <sheetViews>
    <sheetView tabSelected="1" workbookViewId="0">
      <pane xSplit="2" ySplit="5" topLeftCell="C6" activePane="bottomRight" state="frozen"/>
      <selection/>
      <selection pane="topRight"/>
      <selection pane="bottomLeft"/>
      <selection pane="bottomRight" activeCell="K82" sqref="K82"/>
    </sheetView>
  </sheetViews>
  <sheetFormatPr defaultColWidth="9" defaultRowHeight="13.5"/>
  <cols>
    <col min="1" max="1" width="5.375" customWidth="1"/>
    <col min="2" max="2" width="13.375" style="3" customWidth="1"/>
    <col min="3" max="3" width="22.375" style="4" customWidth="1"/>
    <col min="4" max="4" width="9.25"/>
    <col min="5" max="5" width="14.25" customWidth="1"/>
    <col min="6" max="6" width="8.25" style="5" customWidth="1"/>
    <col min="7" max="7" width="11.5"/>
    <col min="8" max="8" width="13.875" style="4" customWidth="1"/>
    <col min="9" max="9" width="11.1416666666667" style="4" customWidth="1"/>
    <col min="10" max="10" width="11.125"/>
  </cols>
  <sheetData>
    <row r="1" spans="1:1">
      <c r="A1" t="s">
        <v>0</v>
      </c>
    </row>
    <row r="2" ht="40" customHeight="1" spans="1:9">
      <c r="A2" s="6" t="s">
        <v>1</v>
      </c>
      <c r="B2" s="6"/>
      <c r="C2" s="6"/>
      <c r="D2" s="6"/>
      <c r="E2" s="6"/>
      <c r="F2" s="7"/>
      <c r="G2" s="6"/>
      <c r="H2" s="6"/>
      <c r="I2" s="6"/>
    </row>
    <row r="3" ht="18" customHeight="1" spans="1:9">
      <c r="A3" s="8" t="s">
        <v>2</v>
      </c>
      <c r="B3" s="8"/>
      <c r="C3" s="8"/>
      <c r="D3" s="8"/>
      <c r="E3" s="8"/>
      <c r="F3" s="8"/>
      <c r="G3" s="8"/>
      <c r="H3" s="8"/>
      <c r="I3" s="8"/>
    </row>
    <row r="4" s="1" customFormat="1" ht="48" spans="1:9">
      <c r="A4" s="9" t="s">
        <v>3</v>
      </c>
      <c r="B4" s="10" t="s">
        <v>4</v>
      </c>
      <c r="C4" s="9" t="s">
        <v>5</v>
      </c>
      <c r="D4" s="9" t="s">
        <v>6</v>
      </c>
      <c r="E4" s="9" t="s">
        <v>7</v>
      </c>
      <c r="F4" s="11" t="s">
        <v>8</v>
      </c>
      <c r="G4" s="9" t="s">
        <v>9</v>
      </c>
      <c r="H4" s="9" t="s">
        <v>10</v>
      </c>
      <c r="I4" s="9" t="s">
        <v>11</v>
      </c>
    </row>
    <row r="5" s="2" customFormat="1" ht="59" customHeight="1" spans="1:9">
      <c r="A5" s="12"/>
      <c r="B5" s="12" t="s">
        <v>12</v>
      </c>
      <c r="C5" s="13" t="s">
        <v>13</v>
      </c>
      <c r="D5" s="14">
        <f>D6+D10+D12+D18+D20+D24+D27+D29+D41+D51+D63+D76+D84+D92+D100</f>
        <v>17242</v>
      </c>
      <c r="E5" s="15">
        <f>E6+E10+E12+E18+E20+E24+E27+E29+E41+E51+E63+E76+E84+E92+E100</f>
        <v>15951.638264</v>
      </c>
      <c r="F5" s="16">
        <f t="shared" ref="F5:F16" si="0">E5/D5</f>
        <v>0.925161713490314</v>
      </c>
      <c r="G5" s="15">
        <f t="shared" ref="G5:G16" si="1">D5-E5</f>
        <v>1290.361736</v>
      </c>
      <c r="H5" s="13"/>
      <c r="I5" s="13" t="s">
        <v>14</v>
      </c>
    </row>
    <row r="6" s="2" customFormat="1" ht="40" customHeight="1" spans="1:9">
      <c r="A6" s="17">
        <v>1</v>
      </c>
      <c r="B6" s="17" t="s">
        <v>15</v>
      </c>
      <c r="C6" s="13" t="s">
        <v>16</v>
      </c>
      <c r="D6" s="12">
        <f>SUM(D7:D9)</f>
        <v>837.93</v>
      </c>
      <c r="E6" s="15">
        <f>SUM(E7:E9)</f>
        <v>822.997066</v>
      </c>
      <c r="F6" s="16">
        <f t="shared" si="0"/>
        <v>0.982178781043763</v>
      </c>
      <c r="G6" s="15">
        <f t="shared" si="1"/>
        <v>14.932934</v>
      </c>
      <c r="H6" s="13"/>
      <c r="I6" s="13"/>
    </row>
    <row r="7" s="2" customFormat="1" ht="40" customHeight="1" spans="1:9">
      <c r="A7" s="18"/>
      <c r="B7" s="18"/>
      <c r="C7" s="13" t="s">
        <v>17</v>
      </c>
      <c r="D7" s="12">
        <v>325</v>
      </c>
      <c r="E7" s="15">
        <v>325</v>
      </c>
      <c r="F7" s="16">
        <f t="shared" si="0"/>
        <v>1</v>
      </c>
      <c r="G7" s="15">
        <f t="shared" si="1"/>
        <v>0</v>
      </c>
      <c r="H7" s="19" t="s">
        <v>18</v>
      </c>
      <c r="I7" s="13" t="s">
        <v>19</v>
      </c>
    </row>
    <row r="8" s="2" customFormat="1" ht="40" customHeight="1" spans="1:9">
      <c r="A8" s="20"/>
      <c r="B8" s="20"/>
      <c r="C8" s="13" t="s">
        <v>20</v>
      </c>
      <c r="D8" s="12">
        <v>507.93</v>
      </c>
      <c r="E8" s="15">
        <v>492.997066</v>
      </c>
      <c r="F8" s="16">
        <f t="shared" si="0"/>
        <v>0.970600409505247</v>
      </c>
      <c r="G8" s="15">
        <f t="shared" si="1"/>
        <v>14.932934</v>
      </c>
      <c r="H8" s="21"/>
      <c r="I8" s="13" t="s">
        <v>21</v>
      </c>
    </row>
    <row r="9" s="2" customFormat="1" ht="40" customHeight="1" spans="1:9">
      <c r="A9" s="20"/>
      <c r="B9" s="20"/>
      <c r="C9" s="13" t="s">
        <v>22</v>
      </c>
      <c r="D9" s="12">
        <v>5</v>
      </c>
      <c r="E9" s="15">
        <v>5</v>
      </c>
      <c r="F9" s="16">
        <f t="shared" si="0"/>
        <v>1</v>
      </c>
      <c r="G9" s="15">
        <f t="shared" si="1"/>
        <v>0</v>
      </c>
      <c r="H9" s="13" t="s">
        <v>23</v>
      </c>
      <c r="I9" s="13" t="s">
        <v>21</v>
      </c>
    </row>
    <row r="10" s="2" customFormat="1" ht="40" customHeight="1" spans="1:9">
      <c r="A10" s="17">
        <v>2</v>
      </c>
      <c r="B10" s="17" t="s">
        <v>24</v>
      </c>
      <c r="C10" s="13" t="s">
        <v>25</v>
      </c>
      <c r="D10" s="12">
        <f>SUM(D11)</f>
        <v>10</v>
      </c>
      <c r="E10" s="15">
        <f>SUM(E11)</f>
        <v>10</v>
      </c>
      <c r="F10" s="16">
        <f t="shared" si="0"/>
        <v>1</v>
      </c>
      <c r="G10" s="15">
        <f t="shared" si="1"/>
        <v>0</v>
      </c>
      <c r="H10" s="13"/>
      <c r="I10" s="13"/>
    </row>
    <row r="11" s="2" customFormat="1" ht="40" customHeight="1" spans="1:9">
      <c r="A11" s="20"/>
      <c r="B11" s="20"/>
      <c r="C11" s="13" t="s">
        <v>26</v>
      </c>
      <c r="D11" s="12">
        <v>10</v>
      </c>
      <c r="E11" s="15">
        <v>10</v>
      </c>
      <c r="F11" s="16">
        <f t="shared" si="0"/>
        <v>1</v>
      </c>
      <c r="G11" s="15">
        <f t="shared" si="1"/>
        <v>0</v>
      </c>
      <c r="H11" s="13" t="s">
        <v>27</v>
      </c>
      <c r="I11" s="13" t="s">
        <v>19</v>
      </c>
    </row>
    <row r="12" s="2" customFormat="1" ht="40" customHeight="1" spans="1:9">
      <c r="A12" s="17">
        <v>3</v>
      </c>
      <c r="B12" s="17" t="s">
        <v>28</v>
      </c>
      <c r="C12" s="13" t="s">
        <v>29</v>
      </c>
      <c r="D12" s="12">
        <f>SUM(D13:D17)</f>
        <v>2762.07</v>
      </c>
      <c r="E12" s="15">
        <f>SUM(E13:E17)</f>
        <v>2735.3573</v>
      </c>
      <c r="F12" s="16">
        <f t="shared" si="0"/>
        <v>0.990328738953032</v>
      </c>
      <c r="G12" s="15">
        <f t="shared" si="1"/>
        <v>26.7127</v>
      </c>
      <c r="H12" s="13"/>
      <c r="I12" s="13"/>
    </row>
    <row r="13" s="2" customFormat="1" ht="70" customHeight="1" spans="1:9">
      <c r="A13" s="18"/>
      <c r="B13" s="18"/>
      <c r="C13" s="13" t="s">
        <v>30</v>
      </c>
      <c r="D13" s="12">
        <v>1267.01</v>
      </c>
      <c r="E13" s="15">
        <v>1265.2973</v>
      </c>
      <c r="F13" s="16">
        <f t="shared" si="0"/>
        <v>0.998648234820562</v>
      </c>
      <c r="G13" s="15">
        <f t="shared" si="1"/>
        <v>1.71270000000004</v>
      </c>
      <c r="H13" s="19" t="s">
        <v>31</v>
      </c>
      <c r="I13" s="13" t="s">
        <v>32</v>
      </c>
    </row>
    <row r="14" s="2" customFormat="1" ht="40" customHeight="1" spans="1:9">
      <c r="A14" s="18"/>
      <c r="B14" s="18"/>
      <c r="C14" s="13" t="s">
        <v>33</v>
      </c>
      <c r="D14" s="12">
        <v>619.3</v>
      </c>
      <c r="E14" s="15">
        <v>619.3</v>
      </c>
      <c r="F14" s="16">
        <f t="shared" si="0"/>
        <v>1</v>
      </c>
      <c r="G14" s="15">
        <f t="shared" si="1"/>
        <v>0</v>
      </c>
      <c r="H14" s="22"/>
      <c r="I14" s="13" t="s">
        <v>21</v>
      </c>
    </row>
    <row r="15" s="2" customFormat="1" ht="40" customHeight="1" spans="1:9">
      <c r="A15" s="18"/>
      <c r="B15" s="18"/>
      <c r="C15" s="13" t="s">
        <v>34</v>
      </c>
      <c r="D15" s="12">
        <v>2.76</v>
      </c>
      <c r="E15" s="15">
        <v>2.76</v>
      </c>
      <c r="F15" s="16">
        <f t="shared" si="0"/>
        <v>1</v>
      </c>
      <c r="G15" s="15">
        <f t="shared" si="1"/>
        <v>0</v>
      </c>
      <c r="H15" s="22"/>
      <c r="I15" s="13" t="s">
        <v>21</v>
      </c>
    </row>
    <row r="16" s="2" customFormat="1" ht="40" customHeight="1" spans="1:9">
      <c r="A16" s="18"/>
      <c r="B16" s="18"/>
      <c r="C16" s="13" t="s">
        <v>35</v>
      </c>
      <c r="D16" s="12">
        <v>169</v>
      </c>
      <c r="E16" s="15">
        <v>144</v>
      </c>
      <c r="F16" s="16">
        <f t="shared" si="0"/>
        <v>0.85207100591716</v>
      </c>
      <c r="G16" s="15">
        <f t="shared" si="1"/>
        <v>25</v>
      </c>
      <c r="H16" s="22"/>
      <c r="I16" s="13" t="s">
        <v>36</v>
      </c>
    </row>
    <row r="17" s="2" customFormat="1" ht="40" customHeight="1" spans="1:9">
      <c r="A17" s="18"/>
      <c r="B17" s="18"/>
      <c r="C17" s="13" t="s">
        <v>37</v>
      </c>
      <c r="D17" s="12">
        <v>704</v>
      </c>
      <c r="E17" s="15">
        <v>704</v>
      </c>
      <c r="F17" s="16">
        <f t="shared" ref="F17:F28" si="2">E17/D17</f>
        <v>1</v>
      </c>
      <c r="G17" s="15">
        <f t="shared" ref="G17:G23" si="3">D17-E17</f>
        <v>0</v>
      </c>
      <c r="H17" s="22"/>
      <c r="I17" s="13" t="s">
        <v>38</v>
      </c>
    </row>
    <row r="18" s="2" customFormat="1" ht="40" customHeight="1" spans="1:9">
      <c r="A18" s="17">
        <v>4</v>
      </c>
      <c r="B18" s="17" t="s">
        <v>39</v>
      </c>
      <c r="C18" s="13" t="s">
        <v>25</v>
      </c>
      <c r="D18" s="12">
        <f>SUM(D19)</f>
        <v>20</v>
      </c>
      <c r="E18" s="15">
        <f>SUM(E19)</f>
        <v>5.874</v>
      </c>
      <c r="F18" s="16">
        <f t="shared" si="2"/>
        <v>0.2937</v>
      </c>
      <c r="G18" s="15">
        <f t="shared" si="3"/>
        <v>14.126</v>
      </c>
      <c r="H18" s="13"/>
      <c r="I18" s="13"/>
    </row>
    <row r="19" s="2" customFormat="1" ht="40" customHeight="1" spans="1:9">
      <c r="A19" s="20"/>
      <c r="B19" s="20"/>
      <c r="C19" s="13" t="s">
        <v>40</v>
      </c>
      <c r="D19" s="12">
        <v>20</v>
      </c>
      <c r="E19" s="15">
        <v>5.874</v>
      </c>
      <c r="F19" s="16">
        <f t="shared" si="2"/>
        <v>0.2937</v>
      </c>
      <c r="G19" s="15">
        <f t="shared" si="3"/>
        <v>14.126</v>
      </c>
      <c r="H19" s="13" t="s">
        <v>39</v>
      </c>
      <c r="I19" s="13" t="s">
        <v>19</v>
      </c>
    </row>
    <row r="20" s="2" customFormat="1" ht="40" customHeight="1" spans="1:9">
      <c r="A20" s="17">
        <v>5</v>
      </c>
      <c r="B20" s="17" t="s">
        <v>41</v>
      </c>
      <c r="C20" s="13" t="s">
        <v>16</v>
      </c>
      <c r="D20" s="12">
        <f>SUM(D21:D23)</f>
        <v>505</v>
      </c>
      <c r="E20" s="15">
        <f>SUM(E21:E23)</f>
        <v>443</v>
      </c>
      <c r="F20" s="16">
        <f t="shared" si="2"/>
        <v>0.877227722772277</v>
      </c>
      <c r="G20" s="15">
        <f t="shared" si="3"/>
        <v>62</v>
      </c>
      <c r="H20" s="13" t="s">
        <v>41</v>
      </c>
      <c r="I20" s="13"/>
    </row>
    <row r="21" s="2" customFormat="1" ht="40" customHeight="1" spans="1:9">
      <c r="A21" s="18"/>
      <c r="B21" s="18"/>
      <c r="C21" s="13" t="s">
        <v>42</v>
      </c>
      <c r="D21" s="12">
        <v>300</v>
      </c>
      <c r="E21" s="15">
        <v>281</v>
      </c>
      <c r="F21" s="16">
        <f t="shared" si="2"/>
        <v>0.936666666666667</v>
      </c>
      <c r="G21" s="15">
        <f t="shared" si="3"/>
        <v>19</v>
      </c>
      <c r="H21" s="19" t="s">
        <v>41</v>
      </c>
      <c r="I21" s="13" t="s">
        <v>19</v>
      </c>
    </row>
    <row r="22" s="2" customFormat="1" ht="40" customHeight="1" spans="1:9">
      <c r="A22" s="20"/>
      <c r="B22" s="18"/>
      <c r="C22" s="13" t="s">
        <v>43</v>
      </c>
      <c r="D22" s="12">
        <v>200</v>
      </c>
      <c r="E22" s="15">
        <v>157</v>
      </c>
      <c r="F22" s="16">
        <f t="shared" si="2"/>
        <v>0.785</v>
      </c>
      <c r="G22" s="15">
        <f t="shared" si="3"/>
        <v>43</v>
      </c>
      <c r="H22" s="21"/>
      <c r="I22" s="13" t="s">
        <v>19</v>
      </c>
    </row>
    <row r="23" s="2" customFormat="1" ht="40" customHeight="1" spans="1:9">
      <c r="A23" s="20"/>
      <c r="B23" s="18"/>
      <c r="C23" s="13" t="s">
        <v>22</v>
      </c>
      <c r="D23" s="12">
        <v>5</v>
      </c>
      <c r="E23" s="15">
        <v>5</v>
      </c>
      <c r="F23" s="16">
        <f t="shared" si="2"/>
        <v>1</v>
      </c>
      <c r="G23" s="15">
        <f t="shared" si="3"/>
        <v>0</v>
      </c>
      <c r="H23" s="13" t="s">
        <v>23</v>
      </c>
      <c r="I23" s="13" t="s">
        <v>19</v>
      </c>
    </row>
    <row r="24" s="2" customFormat="1" ht="40" customHeight="1" spans="1:9">
      <c r="A24" s="17">
        <v>6</v>
      </c>
      <c r="B24" s="17" t="s">
        <v>44</v>
      </c>
      <c r="C24" s="13" t="s">
        <v>25</v>
      </c>
      <c r="D24" s="12">
        <f>SUM(D25:D26)</f>
        <v>103</v>
      </c>
      <c r="E24" s="15">
        <f>SUM(E25:E26)</f>
        <v>40</v>
      </c>
      <c r="F24" s="16">
        <f t="shared" si="2"/>
        <v>0.388349514563107</v>
      </c>
      <c r="G24" s="15">
        <f>SUM(G25:G26)</f>
        <v>63</v>
      </c>
      <c r="H24" s="13"/>
      <c r="I24" s="13"/>
    </row>
    <row r="25" s="2" customFormat="1" ht="40" customHeight="1" spans="1:9">
      <c r="A25" s="20"/>
      <c r="B25" s="20"/>
      <c r="C25" s="13" t="s">
        <v>45</v>
      </c>
      <c r="D25" s="12">
        <v>100</v>
      </c>
      <c r="E25" s="15">
        <v>40</v>
      </c>
      <c r="F25" s="16">
        <f t="shared" si="2"/>
        <v>0.4</v>
      </c>
      <c r="G25" s="15">
        <f>D25-E25</f>
        <v>60</v>
      </c>
      <c r="H25" s="13" t="s">
        <v>44</v>
      </c>
      <c r="I25" s="13" t="s">
        <v>19</v>
      </c>
    </row>
    <row r="26" s="2" customFormat="1" ht="40" customHeight="1" spans="1:9">
      <c r="A26" s="20"/>
      <c r="B26" s="20"/>
      <c r="C26" s="13" t="s">
        <v>22</v>
      </c>
      <c r="D26" s="12">
        <v>3</v>
      </c>
      <c r="E26" s="15"/>
      <c r="F26" s="16">
        <f t="shared" si="2"/>
        <v>0</v>
      </c>
      <c r="G26" s="15">
        <f>D26-E26</f>
        <v>3</v>
      </c>
      <c r="H26" s="13" t="s">
        <v>23</v>
      </c>
      <c r="I26" s="13" t="s">
        <v>19</v>
      </c>
    </row>
    <row r="27" s="2" customFormat="1" ht="40" customHeight="1" spans="1:9">
      <c r="A27" s="17">
        <v>7</v>
      </c>
      <c r="B27" s="17" t="s">
        <v>46</v>
      </c>
      <c r="C27" s="13" t="s">
        <v>25</v>
      </c>
      <c r="D27" s="12">
        <f>SUM(D28)</f>
        <v>510</v>
      </c>
      <c r="E27" s="15">
        <f>SUM(E28)</f>
        <v>510</v>
      </c>
      <c r="F27" s="16">
        <f t="shared" si="2"/>
        <v>1</v>
      </c>
      <c r="G27" s="15">
        <f>D27-E27</f>
        <v>0</v>
      </c>
      <c r="H27" s="13"/>
      <c r="I27" s="13"/>
    </row>
    <row r="28" s="2" customFormat="1" ht="40" customHeight="1" spans="1:9">
      <c r="A28" s="20"/>
      <c r="B28" s="20"/>
      <c r="C28" s="13" t="s">
        <v>47</v>
      </c>
      <c r="D28" s="12">
        <v>510</v>
      </c>
      <c r="E28" s="15">
        <v>510</v>
      </c>
      <c r="F28" s="16">
        <f t="shared" ref="F28:F43" si="4">E28/D28</f>
        <v>1</v>
      </c>
      <c r="G28" s="15">
        <f t="shared" ref="G28:G43" si="5">D28-E28</f>
        <v>0</v>
      </c>
      <c r="H28" s="13" t="s">
        <v>48</v>
      </c>
      <c r="I28" s="13" t="s">
        <v>19</v>
      </c>
    </row>
    <row r="29" s="2" customFormat="1" ht="40" customHeight="1" spans="1:9">
      <c r="A29" s="17">
        <v>8</v>
      </c>
      <c r="B29" s="17" t="s">
        <v>49</v>
      </c>
      <c r="C29" s="13" t="s">
        <v>50</v>
      </c>
      <c r="D29" s="12">
        <f>SUM(D30:D40)</f>
        <v>2497.86</v>
      </c>
      <c r="E29" s="15">
        <f>SUM(E30:E40)</f>
        <v>2369.986814</v>
      </c>
      <c r="F29" s="16">
        <f t="shared" si="4"/>
        <v>0.948806904310089</v>
      </c>
      <c r="G29" s="15">
        <f t="shared" si="5"/>
        <v>127.873186</v>
      </c>
      <c r="H29" s="13"/>
      <c r="I29" s="13"/>
    </row>
    <row r="30" s="2" customFormat="1" ht="40" customHeight="1" spans="1:9">
      <c r="A30" s="18"/>
      <c r="B30" s="18"/>
      <c r="C30" s="13" t="s">
        <v>51</v>
      </c>
      <c r="D30" s="12">
        <v>395</v>
      </c>
      <c r="E30" s="15">
        <v>395</v>
      </c>
      <c r="F30" s="16">
        <f t="shared" si="4"/>
        <v>1</v>
      </c>
      <c r="G30" s="15">
        <f t="shared" si="5"/>
        <v>0</v>
      </c>
      <c r="H30" s="13" t="s">
        <v>39</v>
      </c>
      <c r="I30" s="13" t="s">
        <v>21</v>
      </c>
    </row>
    <row r="31" s="2" customFormat="1" ht="40" customHeight="1" spans="1:9">
      <c r="A31" s="18"/>
      <c r="B31" s="18"/>
      <c r="C31" s="13" t="s">
        <v>52</v>
      </c>
      <c r="D31" s="12">
        <v>100</v>
      </c>
      <c r="E31" s="15">
        <v>70</v>
      </c>
      <c r="F31" s="16">
        <f t="shared" si="4"/>
        <v>0.7</v>
      </c>
      <c r="G31" s="15">
        <f t="shared" si="5"/>
        <v>30</v>
      </c>
      <c r="H31" s="13" t="s">
        <v>27</v>
      </c>
      <c r="I31" s="13" t="s">
        <v>21</v>
      </c>
    </row>
    <row r="32" s="2" customFormat="1" ht="40" customHeight="1" spans="1:9">
      <c r="A32" s="18"/>
      <c r="B32" s="18"/>
      <c r="C32" s="13" t="s">
        <v>53</v>
      </c>
      <c r="D32" s="12">
        <v>556</v>
      </c>
      <c r="E32" s="15">
        <v>556</v>
      </c>
      <c r="F32" s="16">
        <f t="shared" si="4"/>
        <v>1</v>
      </c>
      <c r="G32" s="15">
        <f t="shared" si="5"/>
        <v>0</v>
      </c>
      <c r="H32" s="13" t="s">
        <v>44</v>
      </c>
      <c r="I32" s="13" t="s">
        <v>19</v>
      </c>
    </row>
    <row r="33" s="2" customFormat="1" ht="40" customHeight="1" spans="1:9">
      <c r="A33" s="18"/>
      <c r="B33" s="18"/>
      <c r="C33" s="13" t="s">
        <v>54</v>
      </c>
      <c r="D33" s="12">
        <v>10</v>
      </c>
      <c r="E33" s="15">
        <v>10</v>
      </c>
      <c r="F33" s="16">
        <f t="shared" si="4"/>
        <v>1</v>
      </c>
      <c r="G33" s="15">
        <f t="shared" si="5"/>
        <v>0</v>
      </c>
      <c r="H33" s="13" t="s">
        <v>55</v>
      </c>
      <c r="I33" s="13" t="s">
        <v>19</v>
      </c>
    </row>
    <row r="34" s="2" customFormat="1" ht="40" customHeight="1" spans="1:9">
      <c r="A34" s="18"/>
      <c r="B34" s="18"/>
      <c r="C34" s="13" t="s">
        <v>56</v>
      </c>
      <c r="D34" s="12">
        <v>670</v>
      </c>
      <c r="E34" s="15">
        <v>598.84496</v>
      </c>
      <c r="F34" s="16">
        <f t="shared" si="4"/>
        <v>0.893798447761194</v>
      </c>
      <c r="G34" s="15">
        <f t="shared" si="5"/>
        <v>71.15504</v>
      </c>
      <c r="H34" s="13" t="s">
        <v>57</v>
      </c>
      <c r="I34" s="13" t="s">
        <v>21</v>
      </c>
    </row>
    <row r="35" s="2" customFormat="1" ht="40" customHeight="1" spans="1:9">
      <c r="A35" s="18"/>
      <c r="B35" s="18"/>
      <c r="C35" s="13" t="s">
        <v>58</v>
      </c>
      <c r="D35" s="12">
        <v>400</v>
      </c>
      <c r="E35" s="15">
        <v>400</v>
      </c>
      <c r="F35" s="16">
        <f t="shared" si="4"/>
        <v>1</v>
      </c>
      <c r="G35" s="15">
        <f t="shared" si="5"/>
        <v>0</v>
      </c>
      <c r="H35" s="13" t="s">
        <v>44</v>
      </c>
      <c r="I35" s="13" t="s">
        <v>21</v>
      </c>
    </row>
    <row r="36" s="2" customFormat="1" ht="40" customHeight="1" spans="1:9">
      <c r="A36" s="18"/>
      <c r="B36" s="18"/>
      <c r="C36" s="13" t="s">
        <v>59</v>
      </c>
      <c r="D36" s="12">
        <v>60</v>
      </c>
      <c r="E36" s="15">
        <v>59.281854</v>
      </c>
      <c r="F36" s="16">
        <f t="shared" si="4"/>
        <v>0.9880309</v>
      </c>
      <c r="G36" s="15">
        <f t="shared" si="5"/>
        <v>0.718145999999997</v>
      </c>
      <c r="H36" s="13" t="s">
        <v>44</v>
      </c>
      <c r="I36" s="13" t="s">
        <v>21</v>
      </c>
    </row>
    <row r="37" s="2" customFormat="1" ht="40" customHeight="1" spans="1:9">
      <c r="A37" s="18"/>
      <c r="B37" s="18"/>
      <c r="C37" s="13" t="s">
        <v>60</v>
      </c>
      <c r="D37" s="12">
        <v>140.86</v>
      </c>
      <c r="E37" s="15">
        <v>140.86</v>
      </c>
      <c r="F37" s="16">
        <f t="shared" si="4"/>
        <v>1</v>
      </c>
      <c r="G37" s="15">
        <f t="shared" si="5"/>
        <v>0</v>
      </c>
      <c r="H37" s="13" t="s">
        <v>61</v>
      </c>
      <c r="I37" s="13" t="s">
        <v>21</v>
      </c>
    </row>
    <row r="38" s="2" customFormat="1" ht="40" customHeight="1" spans="1:9">
      <c r="A38" s="18"/>
      <c r="B38" s="18"/>
      <c r="C38" s="13" t="s">
        <v>62</v>
      </c>
      <c r="D38" s="12">
        <v>80</v>
      </c>
      <c r="E38" s="15">
        <v>64</v>
      </c>
      <c r="F38" s="16">
        <f t="shared" si="4"/>
        <v>0.8</v>
      </c>
      <c r="G38" s="15">
        <f t="shared" si="5"/>
        <v>16</v>
      </c>
      <c r="H38" s="13" t="s">
        <v>63</v>
      </c>
      <c r="I38" s="13" t="s">
        <v>19</v>
      </c>
    </row>
    <row r="39" s="2" customFormat="1" ht="40" customHeight="1" spans="1:9">
      <c r="A39" s="20"/>
      <c r="B39" s="20"/>
      <c r="C39" s="13" t="s">
        <v>64</v>
      </c>
      <c r="D39" s="12">
        <v>50</v>
      </c>
      <c r="E39" s="15">
        <v>40</v>
      </c>
      <c r="F39" s="16">
        <f t="shared" si="4"/>
        <v>0.8</v>
      </c>
      <c r="G39" s="15">
        <f t="shared" si="5"/>
        <v>10</v>
      </c>
      <c r="H39" s="13" t="s">
        <v>65</v>
      </c>
      <c r="I39" s="13" t="s">
        <v>19</v>
      </c>
    </row>
    <row r="40" s="2" customFormat="1" ht="40" customHeight="1" spans="1:9">
      <c r="A40" s="20"/>
      <c r="B40" s="20"/>
      <c r="C40" s="13" t="s">
        <v>22</v>
      </c>
      <c r="D40" s="12">
        <v>36</v>
      </c>
      <c r="E40" s="15">
        <v>36</v>
      </c>
      <c r="F40" s="16">
        <f t="shared" si="4"/>
        <v>1</v>
      </c>
      <c r="G40" s="15">
        <f t="shared" si="5"/>
        <v>0</v>
      </c>
      <c r="H40" s="13" t="s">
        <v>23</v>
      </c>
      <c r="I40" s="13" t="s">
        <v>66</v>
      </c>
    </row>
    <row r="41" s="2" customFormat="1" ht="40" customHeight="1" spans="1:9">
      <c r="A41" s="17">
        <v>9</v>
      </c>
      <c r="B41" s="17" t="s">
        <v>67</v>
      </c>
      <c r="C41" s="13" t="s">
        <v>68</v>
      </c>
      <c r="D41" s="12">
        <f>SUM(D42:D50)</f>
        <v>1634.9</v>
      </c>
      <c r="E41" s="15">
        <f>SUM(E42:E50)</f>
        <v>1337.7797</v>
      </c>
      <c r="F41" s="16">
        <f t="shared" si="4"/>
        <v>0.818263930515628</v>
      </c>
      <c r="G41" s="15">
        <f t="shared" si="5"/>
        <v>297.1203</v>
      </c>
      <c r="H41" s="13"/>
      <c r="I41" s="13"/>
    </row>
    <row r="42" s="2" customFormat="1" ht="40" customHeight="1" spans="1:9">
      <c r="A42" s="18"/>
      <c r="B42" s="18"/>
      <c r="C42" s="13" t="s">
        <v>69</v>
      </c>
      <c r="D42" s="12">
        <v>360</v>
      </c>
      <c r="E42" s="15">
        <v>354</v>
      </c>
      <c r="F42" s="16">
        <f t="shared" si="4"/>
        <v>0.983333333333333</v>
      </c>
      <c r="G42" s="15">
        <f t="shared" si="5"/>
        <v>6</v>
      </c>
      <c r="H42" s="13" t="s">
        <v>44</v>
      </c>
      <c r="I42" s="13" t="s">
        <v>19</v>
      </c>
    </row>
    <row r="43" s="2" customFormat="1" ht="40" customHeight="1" spans="1:9">
      <c r="A43" s="18"/>
      <c r="B43" s="18"/>
      <c r="C43" s="13" t="s">
        <v>70</v>
      </c>
      <c r="D43" s="12">
        <v>20</v>
      </c>
      <c r="E43" s="15">
        <v>19.8</v>
      </c>
      <c r="F43" s="16">
        <f t="shared" si="4"/>
        <v>0.99</v>
      </c>
      <c r="G43" s="15">
        <f t="shared" si="5"/>
        <v>0.199999999999999</v>
      </c>
      <c r="H43" s="13" t="s">
        <v>55</v>
      </c>
      <c r="I43" s="13" t="s">
        <v>19</v>
      </c>
    </row>
    <row r="44" s="2" customFormat="1" ht="40" customHeight="1" spans="1:9">
      <c r="A44" s="18"/>
      <c r="B44" s="18"/>
      <c r="C44" s="13" t="s">
        <v>71</v>
      </c>
      <c r="D44" s="12">
        <v>400</v>
      </c>
      <c r="E44" s="15">
        <v>360</v>
      </c>
      <c r="F44" s="16">
        <f t="shared" ref="F44:F55" si="6">E44/D44</f>
        <v>0.9</v>
      </c>
      <c r="G44" s="15">
        <f t="shared" ref="G44:G55" si="7">D44-E44</f>
        <v>40</v>
      </c>
      <c r="H44" s="13" t="s">
        <v>44</v>
      </c>
      <c r="I44" s="13" t="s">
        <v>21</v>
      </c>
    </row>
    <row r="45" s="2" customFormat="1" ht="40" customHeight="1" spans="1:9">
      <c r="A45" s="18"/>
      <c r="B45" s="18"/>
      <c r="C45" s="13" t="s">
        <v>72</v>
      </c>
      <c r="D45" s="12">
        <v>150</v>
      </c>
      <c r="E45" s="15">
        <v>125</v>
      </c>
      <c r="F45" s="16">
        <f t="shared" si="6"/>
        <v>0.833333333333333</v>
      </c>
      <c r="G45" s="15">
        <f t="shared" si="7"/>
        <v>25</v>
      </c>
      <c r="H45" s="13" t="s">
        <v>44</v>
      </c>
      <c r="I45" s="13" t="s">
        <v>21</v>
      </c>
    </row>
    <row r="46" s="2" customFormat="1" ht="40" customHeight="1" spans="1:9">
      <c r="A46" s="18"/>
      <c r="B46" s="18"/>
      <c r="C46" s="13" t="s">
        <v>73</v>
      </c>
      <c r="D46" s="12">
        <v>245.9</v>
      </c>
      <c r="E46" s="15">
        <v>179.39</v>
      </c>
      <c r="F46" s="16">
        <f t="shared" si="6"/>
        <v>0.729524196827979</v>
      </c>
      <c r="G46" s="15">
        <f t="shared" si="7"/>
        <v>66.51</v>
      </c>
      <c r="H46" s="13" t="s">
        <v>61</v>
      </c>
      <c r="I46" s="13" t="s">
        <v>21</v>
      </c>
    </row>
    <row r="47" s="2" customFormat="1" ht="40" customHeight="1" spans="1:9">
      <c r="A47" s="18"/>
      <c r="B47" s="18"/>
      <c r="C47" s="13" t="s">
        <v>74</v>
      </c>
      <c r="D47" s="12">
        <v>335</v>
      </c>
      <c r="E47" s="15">
        <v>200</v>
      </c>
      <c r="F47" s="16">
        <f t="shared" si="6"/>
        <v>0.597014925373134</v>
      </c>
      <c r="G47" s="15">
        <f t="shared" si="7"/>
        <v>135</v>
      </c>
      <c r="H47" s="13" t="s">
        <v>75</v>
      </c>
      <c r="I47" s="13" t="s">
        <v>19</v>
      </c>
    </row>
    <row r="48" s="2" customFormat="1" ht="40" customHeight="1" spans="1:9">
      <c r="A48" s="18"/>
      <c r="B48" s="18"/>
      <c r="C48" s="13" t="s">
        <v>76</v>
      </c>
      <c r="D48" s="12">
        <v>80</v>
      </c>
      <c r="E48" s="15">
        <v>79.8997</v>
      </c>
      <c r="F48" s="16">
        <f t="shared" si="6"/>
        <v>0.99874625</v>
      </c>
      <c r="G48" s="15">
        <f t="shared" si="7"/>
        <v>0.100300000000004</v>
      </c>
      <c r="H48" s="13" t="s">
        <v>63</v>
      </c>
      <c r="I48" s="13" t="s">
        <v>19</v>
      </c>
    </row>
    <row r="49" s="2" customFormat="1" ht="40" customHeight="1" spans="1:9">
      <c r="A49" s="20"/>
      <c r="B49" s="20"/>
      <c r="C49" s="13" t="s">
        <v>77</v>
      </c>
      <c r="D49" s="12">
        <v>15</v>
      </c>
      <c r="E49" s="15">
        <v>15</v>
      </c>
      <c r="F49" s="16">
        <f t="shared" si="6"/>
        <v>1</v>
      </c>
      <c r="G49" s="15">
        <f t="shared" si="7"/>
        <v>0</v>
      </c>
      <c r="H49" s="13" t="s">
        <v>65</v>
      </c>
      <c r="I49" s="13" t="s">
        <v>19</v>
      </c>
    </row>
    <row r="50" s="2" customFormat="1" ht="40" customHeight="1" spans="1:9">
      <c r="A50" s="20"/>
      <c r="B50" s="20"/>
      <c r="C50" s="13" t="s">
        <v>22</v>
      </c>
      <c r="D50" s="12">
        <v>29</v>
      </c>
      <c r="E50" s="15">
        <v>4.69</v>
      </c>
      <c r="F50" s="16">
        <f t="shared" si="6"/>
        <v>0.161724137931034</v>
      </c>
      <c r="G50" s="15">
        <f t="shared" si="7"/>
        <v>24.31</v>
      </c>
      <c r="H50" s="13" t="s">
        <v>23</v>
      </c>
      <c r="I50" s="13" t="s">
        <v>78</v>
      </c>
    </row>
    <row r="51" s="2" customFormat="1" ht="40" customHeight="1" spans="1:9">
      <c r="A51" s="17">
        <v>10</v>
      </c>
      <c r="B51" s="17" t="s">
        <v>79</v>
      </c>
      <c r="C51" s="13" t="s">
        <v>80</v>
      </c>
      <c r="D51" s="12">
        <f>SUM(D52:D62)</f>
        <v>3821.02</v>
      </c>
      <c r="E51" s="15">
        <f>SUM(E52:E62)</f>
        <v>3332.262628</v>
      </c>
      <c r="F51" s="16">
        <f t="shared" si="6"/>
        <v>0.872087198706105</v>
      </c>
      <c r="G51" s="15">
        <f t="shared" si="7"/>
        <v>488.757372</v>
      </c>
      <c r="H51" s="13"/>
      <c r="I51" s="13"/>
    </row>
    <row r="52" s="2" customFormat="1" ht="40" customHeight="1" spans="1:9">
      <c r="A52" s="18"/>
      <c r="B52" s="18"/>
      <c r="C52" s="13" t="s">
        <v>81</v>
      </c>
      <c r="D52" s="12">
        <v>3000</v>
      </c>
      <c r="E52" s="15">
        <v>2900</v>
      </c>
      <c r="F52" s="16">
        <f t="shared" si="6"/>
        <v>0.966666666666667</v>
      </c>
      <c r="G52" s="15">
        <f t="shared" si="7"/>
        <v>100</v>
      </c>
      <c r="H52" s="13" t="s">
        <v>82</v>
      </c>
      <c r="I52" s="13" t="s">
        <v>21</v>
      </c>
    </row>
    <row r="53" s="2" customFormat="1" ht="40" customHeight="1" spans="1:9">
      <c r="A53" s="18"/>
      <c r="B53" s="18"/>
      <c r="C53" s="13" t="s">
        <v>83</v>
      </c>
      <c r="D53" s="12">
        <v>110</v>
      </c>
      <c r="E53" s="15">
        <v>77</v>
      </c>
      <c r="F53" s="16">
        <f t="shared" si="6"/>
        <v>0.7</v>
      </c>
      <c r="G53" s="15">
        <f t="shared" si="7"/>
        <v>33</v>
      </c>
      <c r="H53" s="13" t="s">
        <v>27</v>
      </c>
      <c r="I53" s="13" t="s">
        <v>21</v>
      </c>
    </row>
    <row r="54" s="2" customFormat="1" ht="40" customHeight="1" spans="1:9">
      <c r="A54" s="18"/>
      <c r="B54" s="18"/>
      <c r="C54" s="13" t="s">
        <v>84</v>
      </c>
      <c r="D54" s="12">
        <v>50</v>
      </c>
      <c r="E54" s="15">
        <v>50</v>
      </c>
      <c r="F54" s="16">
        <f t="shared" si="6"/>
        <v>1</v>
      </c>
      <c r="G54" s="15">
        <f t="shared" si="7"/>
        <v>0</v>
      </c>
      <c r="H54" s="13" t="s">
        <v>55</v>
      </c>
      <c r="I54" s="13" t="s">
        <v>19</v>
      </c>
    </row>
    <row r="55" s="2" customFormat="1" ht="40" customHeight="1" spans="1:9">
      <c r="A55" s="18"/>
      <c r="B55" s="18"/>
      <c r="C55" s="13" t="s">
        <v>85</v>
      </c>
      <c r="D55" s="12">
        <v>30</v>
      </c>
      <c r="E55" s="15">
        <v>29.757659</v>
      </c>
      <c r="F55" s="16">
        <f t="shared" si="6"/>
        <v>0.991921966666667</v>
      </c>
      <c r="G55" s="15">
        <f t="shared" si="7"/>
        <v>0.242341</v>
      </c>
      <c r="H55" s="13" t="s">
        <v>44</v>
      </c>
      <c r="I55" s="13" t="s">
        <v>21</v>
      </c>
    </row>
    <row r="56" s="2" customFormat="1" ht="40" customHeight="1" spans="1:9">
      <c r="A56" s="18"/>
      <c r="B56" s="18"/>
      <c r="C56" s="13" t="s">
        <v>86</v>
      </c>
      <c r="D56" s="12">
        <v>200</v>
      </c>
      <c r="E56" s="15"/>
      <c r="F56" s="16">
        <f t="shared" ref="F56:F62" si="8">E56/D56</f>
        <v>0</v>
      </c>
      <c r="G56" s="15">
        <f t="shared" ref="G56:G62" si="9">D56-E56</f>
        <v>200</v>
      </c>
      <c r="H56" s="13" t="s">
        <v>57</v>
      </c>
      <c r="I56" s="13" t="s">
        <v>19</v>
      </c>
    </row>
    <row r="57" s="2" customFormat="1" ht="40" customHeight="1" spans="1:9">
      <c r="A57" s="18"/>
      <c r="B57" s="18"/>
      <c r="C57" s="13" t="s">
        <v>87</v>
      </c>
      <c r="D57" s="12">
        <v>90.02</v>
      </c>
      <c r="E57" s="15">
        <v>90.02</v>
      </c>
      <c r="F57" s="16">
        <f t="shared" si="8"/>
        <v>1</v>
      </c>
      <c r="G57" s="15">
        <f t="shared" si="9"/>
        <v>0</v>
      </c>
      <c r="H57" s="13" t="s">
        <v>61</v>
      </c>
      <c r="I57" s="13" t="s">
        <v>21</v>
      </c>
    </row>
    <row r="58" s="2" customFormat="1" ht="40" customHeight="1" spans="1:9">
      <c r="A58" s="18"/>
      <c r="B58" s="18"/>
      <c r="C58" s="13" t="s">
        <v>88</v>
      </c>
      <c r="D58" s="12">
        <v>93</v>
      </c>
      <c r="E58" s="15">
        <v>81</v>
      </c>
      <c r="F58" s="16">
        <f t="shared" si="8"/>
        <v>0.870967741935484</v>
      </c>
      <c r="G58" s="15">
        <f t="shared" si="9"/>
        <v>12</v>
      </c>
      <c r="H58" s="13" t="s">
        <v>75</v>
      </c>
      <c r="I58" s="13" t="s">
        <v>19</v>
      </c>
    </row>
    <row r="59" s="2" customFormat="1" ht="40" customHeight="1" spans="1:9">
      <c r="A59" s="18"/>
      <c r="B59" s="18"/>
      <c r="C59" s="13" t="s">
        <v>89</v>
      </c>
      <c r="D59" s="12">
        <v>100</v>
      </c>
      <c r="E59" s="15">
        <v>0</v>
      </c>
      <c r="F59" s="16">
        <f t="shared" si="8"/>
        <v>0</v>
      </c>
      <c r="G59" s="15">
        <f t="shared" si="9"/>
        <v>100</v>
      </c>
      <c r="H59" s="13" t="s">
        <v>75</v>
      </c>
      <c r="I59" s="13" t="s">
        <v>19</v>
      </c>
    </row>
    <row r="60" s="2" customFormat="1" ht="40" customHeight="1" spans="1:9">
      <c r="A60" s="18"/>
      <c r="B60" s="18"/>
      <c r="C60" s="13" t="s">
        <v>90</v>
      </c>
      <c r="D60" s="12">
        <v>80</v>
      </c>
      <c r="E60" s="15">
        <v>72.034043</v>
      </c>
      <c r="F60" s="16">
        <f t="shared" si="8"/>
        <v>0.9004255375</v>
      </c>
      <c r="G60" s="15">
        <f t="shared" si="9"/>
        <v>7.965957</v>
      </c>
      <c r="H60" s="13" t="s">
        <v>63</v>
      </c>
      <c r="I60" s="13" t="s">
        <v>19</v>
      </c>
    </row>
    <row r="61" s="2" customFormat="1" ht="40" customHeight="1" spans="1:9">
      <c r="A61" s="20"/>
      <c r="B61" s="20"/>
      <c r="C61" s="13" t="s">
        <v>91</v>
      </c>
      <c r="D61" s="12">
        <v>50</v>
      </c>
      <c r="E61" s="15">
        <v>29.980926</v>
      </c>
      <c r="F61" s="16">
        <f t="shared" si="8"/>
        <v>0.59961852</v>
      </c>
      <c r="G61" s="15">
        <f t="shared" si="9"/>
        <v>20.019074</v>
      </c>
      <c r="H61" s="13" t="s">
        <v>65</v>
      </c>
      <c r="I61" s="13" t="s">
        <v>19</v>
      </c>
    </row>
    <row r="62" s="2" customFormat="1" ht="40" customHeight="1" spans="1:9">
      <c r="A62" s="20"/>
      <c r="B62" s="20"/>
      <c r="C62" s="13" t="s">
        <v>22</v>
      </c>
      <c r="D62" s="12">
        <v>18</v>
      </c>
      <c r="E62" s="15">
        <v>2.47</v>
      </c>
      <c r="F62" s="16">
        <f t="shared" si="8"/>
        <v>0.137222222222222</v>
      </c>
      <c r="G62" s="15">
        <f t="shared" si="9"/>
        <v>15.53</v>
      </c>
      <c r="H62" s="13" t="s">
        <v>23</v>
      </c>
      <c r="I62" s="13" t="s">
        <v>92</v>
      </c>
    </row>
    <row r="63" s="2" customFormat="1" ht="40" customHeight="1" spans="1:9">
      <c r="A63" s="17">
        <v>11</v>
      </c>
      <c r="B63" s="17" t="s">
        <v>93</v>
      </c>
      <c r="C63" s="13" t="s">
        <v>50</v>
      </c>
      <c r="D63" s="12">
        <f>SUM(D64:D75)</f>
        <v>2293.96</v>
      </c>
      <c r="E63" s="15">
        <f>SUM(E64:E75)</f>
        <v>2175.9334</v>
      </c>
      <c r="F63" s="16">
        <f t="shared" ref="F62:F76" si="10">E63/D63</f>
        <v>0.94854897208321</v>
      </c>
      <c r="G63" s="15">
        <f t="shared" ref="G62:G76" si="11">D63-E63</f>
        <v>118.0266</v>
      </c>
      <c r="H63" s="13"/>
      <c r="I63" s="13"/>
    </row>
    <row r="64" s="2" customFormat="1" ht="40" customHeight="1" spans="1:9">
      <c r="A64" s="18"/>
      <c r="B64" s="18"/>
      <c r="C64" s="13" t="s">
        <v>94</v>
      </c>
      <c r="D64" s="12">
        <v>84</v>
      </c>
      <c r="E64" s="15">
        <v>83.710595</v>
      </c>
      <c r="F64" s="16">
        <f t="shared" si="10"/>
        <v>0.996554702380952</v>
      </c>
      <c r="G64" s="15">
        <f t="shared" si="11"/>
        <v>0.289405000000002</v>
      </c>
      <c r="H64" s="13" t="s">
        <v>44</v>
      </c>
      <c r="I64" s="13" t="s">
        <v>19</v>
      </c>
    </row>
    <row r="65" s="2" customFormat="1" ht="40" customHeight="1" spans="1:9">
      <c r="A65" s="18"/>
      <c r="B65" s="18"/>
      <c r="C65" s="13" t="s">
        <v>95</v>
      </c>
      <c r="D65" s="12">
        <v>10</v>
      </c>
      <c r="E65" s="15">
        <v>10</v>
      </c>
      <c r="F65" s="16">
        <f t="shared" si="10"/>
        <v>1</v>
      </c>
      <c r="G65" s="15">
        <f t="shared" si="11"/>
        <v>0</v>
      </c>
      <c r="H65" s="13" t="s">
        <v>55</v>
      </c>
      <c r="I65" s="13" t="s">
        <v>19</v>
      </c>
    </row>
    <row r="66" s="2" customFormat="1" ht="40" customHeight="1" spans="1:9">
      <c r="A66" s="18"/>
      <c r="B66" s="18"/>
      <c r="C66" s="13" t="s">
        <v>96</v>
      </c>
      <c r="D66" s="12">
        <v>880</v>
      </c>
      <c r="E66" s="15">
        <v>879.8326</v>
      </c>
      <c r="F66" s="16">
        <f t="shared" si="10"/>
        <v>0.999809772727273</v>
      </c>
      <c r="G66" s="15">
        <f t="shared" si="11"/>
        <v>0.167400000000043</v>
      </c>
      <c r="H66" s="13" t="s">
        <v>44</v>
      </c>
      <c r="I66" s="13" t="s">
        <v>21</v>
      </c>
    </row>
    <row r="67" s="2" customFormat="1" ht="40" customHeight="1" spans="1:9">
      <c r="A67" s="18"/>
      <c r="B67" s="18"/>
      <c r="C67" s="13" t="s">
        <v>97</v>
      </c>
      <c r="D67" s="12">
        <v>30</v>
      </c>
      <c r="E67" s="15">
        <v>29.850474</v>
      </c>
      <c r="F67" s="16">
        <f t="shared" si="10"/>
        <v>0.9950158</v>
      </c>
      <c r="G67" s="15">
        <f t="shared" si="11"/>
        <v>0.149526000000002</v>
      </c>
      <c r="H67" s="13" t="s">
        <v>44</v>
      </c>
      <c r="I67" s="13" t="s">
        <v>21</v>
      </c>
    </row>
    <row r="68" s="2" customFormat="1" ht="40" customHeight="1" spans="1:9">
      <c r="A68" s="18"/>
      <c r="B68" s="18"/>
      <c r="C68" s="13" t="s">
        <v>98</v>
      </c>
      <c r="D68" s="12">
        <v>150</v>
      </c>
      <c r="E68" s="15">
        <v>150</v>
      </c>
      <c r="F68" s="16">
        <f t="shared" si="10"/>
        <v>1</v>
      </c>
      <c r="G68" s="15">
        <f t="shared" si="11"/>
        <v>0</v>
      </c>
      <c r="H68" s="13" t="s">
        <v>44</v>
      </c>
      <c r="I68" s="13" t="s">
        <v>21</v>
      </c>
    </row>
    <row r="69" s="2" customFormat="1" ht="40" customHeight="1" spans="1:9">
      <c r="A69" s="18"/>
      <c r="B69" s="18"/>
      <c r="C69" s="13" t="s">
        <v>87</v>
      </c>
      <c r="D69" s="12">
        <v>155.96</v>
      </c>
      <c r="E69" s="15">
        <v>155.96</v>
      </c>
      <c r="F69" s="16">
        <f t="shared" si="10"/>
        <v>1</v>
      </c>
      <c r="G69" s="15">
        <f t="shared" si="11"/>
        <v>0</v>
      </c>
      <c r="H69" s="13" t="s">
        <v>61</v>
      </c>
      <c r="I69" s="13" t="s">
        <v>21</v>
      </c>
    </row>
    <row r="70" s="2" customFormat="1" ht="40" customHeight="1" spans="1:9">
      <c r="A70" s="18"/>
      <c r="B70" s="18"/>
      <c r="C70" s="13" t="s">
        <v>99</v>
      </c>
      <c r="D70" s="12">
        <v>560</v>
      </c>
      <c r="E70" s="15">
        <v>502.879731</v>
      </c>
      <c r="F70" s="16">
        <f t="shared" si="10"/>
        <v>0.897999519642857</v>
      </c>
      <c r="G70" s="15">
        <f t="shared" si="11"/>
        <v>57.120269</v>
      </c>
      <c r="H70" s="13" t="s">
        <v>100</v>
      </c>
      <c r="I70" s="13" t="s">
        <v>21</v>
      </c>
    </row>
    <row r="71" s="2" customFormat="1" ht="40" customHeight="1" spans="1:9">
      <c r="A71" s="18"/>
      <c r="B71" s="18"/>
      <c r="C71" s="13" t="s">
        <v>101</v>
      </c>
      <c r="D71" s="12">
        <v>100</v>
      </c>
      <c r="E71" s="15">
        <v>79.7</v>
      </c>
      <c r="F71" s="16">
        <f t="shared" si="10"/>
        <v>0.797</v>
      </c>
      <c r="G71" s="15">
        <f t="shared" si="11"/>
        <v>20.3</v>
      </c>
      <c r="H71" s="13" t="s">
        <v>102</v>
      </c>
      <c r="I71" s="13" t="s">
        <v>19</v>
      </c>
    </row>
    <row r="72" s="2" customFormat="1" ht="40" customHeight="1" spans="1:9">
      <c r="A72" s="18"/>
      <c r="B72" s="18"/>
      <c r="C72" s="13" t="s">
        <v>103</v>
      </c>
      <c r="D72" s="12">
        <v>80</v>
      </c>
      <c r="E72" s="15">
        <v>80</v>
      </c>
      <c r="F72" s="16">
        <f t="shared" si="10"/>
        <v>1</v>
      </c>
      <c r="G72" s="15">
        <f t="shared" si="11"/>
        <v>0</v>
      </c>
      <c r="H72" s="13" t="s">
        <v>63</v>
      </c>
      <c r="I72" s="13" t="s">
        <v>19</v>
      </c>
    </row>
    <row r="73" s="2" customFormat="1" ht="40" customHeight="1" spans="1:9">
      <c r="A73" s="20"/>
      <c r="B73" s="20"/>
      <c r="C73" s="13" t="s">
        <v>104</v>
      </c>
      <c r="D73" s="12">
        <v>15</v>
      </c>
      <c r="E73" s="15">
        <v>15</v>
      </c>
      <c r="F73" s="16">
        <f t="shared" si="10"/>
        <v>1</v>
      </c>
      <c r="G73" s="15">
        <f t="shared" si="11"/>
        <v>0</v>
      </c>
      <c r="H73" s="13" t="s">
        <v>65</v>
      </c>
      <c r="I73" s="13" t="s">
        <v>19</v>
      </c>
    </row>
    <row r="74" s="2" customFormat="1" ht="40" customHeight="1" spans="1:9">
      <c r="A74" s="20"/>
      <c r="B74" s="20"/>
      <c r="C74" s="13" t="s">
        <v>105</v>
      </c>
      <c r="D74" s="12">
        <v>200</v>
      </c>
      <c r="E74" s="15">
        <v>189</v>
      </c>
      <c r="F74" s="16">
        <f t="shared" si="10"/>
        <v>0.945</v>
      </c>
      <c r="G74" s="15">
        <f t="shared" si="11"/>
        <v>11</v>
      </c>
      <c r="H74" s="13" t="s">
        <v>75</v>
      </c>
      <c r="I74" s="13" t="s">
        <v>19</v>
      </c>
    </row>
    <row r="75" s="2" customFormat="1" ht="40" customHeight="1" spans="1:9">
      <c r="A75" s="20"/>
      <c r="B75" s="20"/>
      <c r="C75" s="13" t="s">
        <v>22</v>
      </c>
      <c r="D75" s="12">
        <v>29</v>
      </c>
      <c r="E75" s="15"/>
      <c r="F75" s="16">
        <f t="shared" si="10"/>
        <v>0</v>
      </c>
      <c r="G75" s="15">
        <f t="shared" si="11"/>
        <v>29</v>
      </c>
      <c r="H75" s="13" t="s">
        <v>23</v>
      </c>
      <c r="I75" s="13" t="s">
        <v>78</v>
      </c>
    </row>
    <row r="76" s="2" customFormat="1" ht="40" customHeight="1" spans="1:9">
      <c r="A76" s="17">
        <v>12</v>
      </c>
      <c r="B76" s="17" t="s">
        <v>106</v>
      </c>
      <c r="C76" s="13" t="s">
        <v>107</v>
      </c>
      <c r="D76" s="12">
        <f>SUM(D77:D83)</f>
        <v>311.6</v>
      </c>
      <c r="E76" s="15">
        <f>SUM(E77:E83)</f>
        <v>300.1</v>
      </c>
      <c r="F76" s="16">
        <f t="shared" si="10"/>
        <v>0.963093709884467</v>
      </c>
      <c r="G76" s="15">
        <f t="shared" si="11"/>
        <v>11.5</v>
      </c>
      <c r="H76" s="13"/>
      <c r="I76" s="13"/>
    </row>
    <row r="77" s="2" customFormat="1" ht="40" customHeight="1" spans="1:9">
      <c r="A77" s="18"/>
      <c r="B77" s="18"/>
      <c r="C77" s="13" t="s">
        <v>108</v>
      </c>
      <c r="D77" s="12">
        <v>93</v>
      </c>
      <c r="E77" s="15">
        <v>93</v>
      </c>
      <c r="F77" s="16">
        <f t="shared" ref="F77:F84" si="12">E77/D77</f>
        <v>1</v>
      </c>
      <c r="G77" s="15">
        <f t="shared" ref="G77:G84" si="13">D77-E77</f>
        <v>0</v>
      </c>
      <c r="H77" s="13" t="s">
        <v>27</v>
      </c>
      <c r="I77" s="13" t="s">
        <v>109</v>
      </c>
    </row>
    <row r="78" s="2" customFormat="1" ht="40" customHeight="1" spans="1:9">
      <c r="A78" s="18"/>
      <c r="B78" s="18"/>
      <c r="C78" s="13" t="s">
        <v>110</v>
      </c>
      <c r="D78" s="12">
        <v>40</v>
      </c>
      <c r="E78" s="15">
        <v>40</v>
      </c>
      <c r="F78" s="16">
        <f t="shared" si="12"/>
        <v>1</v>
      </c>
      <c r="G78" s="15">
        <f t="shared" si="13"/>
        <v>0</v>
      </c>
      <c r="H78" s="13" t="s">
        <v>55</v>
      </c>
      <c r="I78" s="13" t="s">
        <v>19</v>
      </c>
    </row>
    <row r="79" s="2" customFormat="1" ht="40" customHeight="1" spans="1:9">
      <c r="A79" s="18"/>
      <c r="B79" s="18"/>
      <c r="C79" s="13" t="s">
        <v>111</v>
      </c>
      <c r="D79" s="12">
        <v>30</v>
      </c>
      <c r="E79" s="15">
        <v>30</v>
      </c>
      <c r="F79" s="16">
        <f t="shared" si="12"/>
        <v>1</v>
      </c>
      <c r="G79" s="15">
        <f t="shared" si="13"/>
        <v>0</v>
      </c>
      <c r="H79" s="13" t="s">
        <v>44</v>
      </c>
      <c r="I79" s="13" t="s">
        <v>21</v>
      </c>
    </row>
    <row r="80" s="2" customFormat="1" ht="40" customHeight="1" spans="1:9">
      <c r="A80" s="18"/>
      <c r="B80" s="18"/>
      <c r="C80" s="13" t="s">
        <v>112</v>
      </c>
      <c r="D80" s="12">
        <v>90.1</v>
      </c>
      <c r="E80" s="15">
        <v>90.1</v>
      </c>
      <c r="F80" s="16">
        <f t="shared" si="12"/>
        <v>1</v>
      </c>
      <c r="G80" s="15">
        <f t="shared" si="13"/>
        <v>0</v>
      </c>
      <c r="H80" s="13" t="s">
        <v>61</v>
      </c>
      <c r="I80" s="13" t="s">
        <v>21</v>
      </c>
    </row>
    <row r="81" s="2" customFormat="1" ht="40" customHeight="1" spans="1:9">
      <c r="A81" s="18"/>
      <c r="B81" s="18"/>
      <c r="C81" s="13" t="s">
        <v>113</v>
      </c>
      <c r="D81" s="12">
        <v>32</v>
      </c>
      <c r="E81" s="15">
        <v>32</v>
      </c>
      <c r="F81" s="16">
        <f t="shared" si="12"/>
        <v>1</v>
      </c>
      <c r="G81" s="15">
        <f t="shared" si="13"/>
        <v>0</v>
      </c>
      <c r="H81" s="13" t="s">
        <v>63</v>
      </c>
      <c r="I81" s="13" t="s">
        <v>19</v>
      </c>
    </row>
    <row r="82" s="2" customFormat="1" ht="40" customHeight="1" spans="1:9">
      <c r="A82" s="20"/>
      <c r="B82" s="20"/>
      <c r="C82" s="13" t="s">
        <v>114</v>
      </c>
      <c r="D82" s="12">
        <v>15</v>
      </c>
      <c r="E82" s="15">
        <v>15</v>
      </c>
      <c r="F82" s="16">
        <f t="shared" si="12"/>
        <v>1</v>
      </c>
      <c r="G82" s="15">
        <f t="shared" si="13"/>
        <v>0</v>
      </c>
      <c r="H82" s="13" t="s">
        <v>65</v>
      </c>
      <c r="I82" s="13" t="s">
        <v>19</v>
      </c>
    </row>
    <row r="83" s="2" customFormat="1" ht="40" customHeight="1" spans="1:10">
      <c r="A83" s="20"/>
      <c r="B83" s="20"/>
      <c r="C83" s="13" t="s">
        <v>22</v>
      </c>
      <c r="D83" s="12">
        <v>11.5</v>
      </c>
      <c r="E83" s="15"/>
      <c r="F83" s="16">
        <f t="shared" si="12"/>
        <v>0</v>
      </c>
      <c r="G83" s="15">
        <f t="shared" si="13"/>
        <v>11.5</v>
      </c>
      <c r="H83" s="13" t="s">
        <v>23</v>
      </c>
      <c r="I83" s="13" t="s">
        <v>115</v>
      </c>
      <c r="J83" s="25"/>
    </row>
    <row r="84" s="2" customFormat="1" ht="40" customHeight="1" spans="1:9">
      <c r="A84" s="17">
        <v>13</v>
      </c>
      <c r="B84" s="17" t="s">
        <v>116</v>
      </c>
      <c r="C84" s="13" t="s">
        <v>107</v>
      </c>
      <c r="D84" s="12">
        <f>SUM(D85:D91)</f>
        <v>938.53</v>
      </c>
      <c r="E84" s="15">
        <f>SUM(E85:E91)</f>
        <v>912.73</v>
      </c>
      <c r="F84" s="16">
        <f t="shared" si="12"/>
        <v>0.972510202124599</v>
      </c>
      <c r="G84" s="15">
        <f t="shared" si="13"/>
        <v>25.8</v>
      </c>
      <c r="H84" s="13"/>
      <c r="I84" s="13"/>
    </row>
    <row r="85" s="2" customFormat="1" ht="40" customHeight="1" spans="1:9">
      <c r="A85" s="18"/>
      <c r="B85" s="18"/>
      <c r="C85" s="13" t="s">
        <v>117</v>
      </c>
      <c r="D85" s="12">
        <v>671</v>
      </c>
      <c r="E85" s="15">
        <v>661</v>
      </c>
      <c r="F85" s="16">
        <f t="shared" ref="F85:F91" si="14">E85/D85</f>
        <v>0.985096870342772</v>
      </c>
      <c r="G85" s="15">
        <f t="shared" ref="G85:G91" si="15">D85-E85</f>
        <v>10</v>
      </c>
      <c r="H85" s="13" t="s">
        <v>57</v>
      </c>
      <c r="I85" s="13" t="s">
        <v>21</v>
      </c>
    </row>
    <row r="86" s="2" customFormat="1" ht="40" customHeight="1" spans="1:9">
      <c r="A86" s="18"/>
      <c r="B86" s="18"/>
      <c r="C86" s="13" t="s">
        <v>118</v>
      </c>
      <c r="D86" s="12">
        <v>131</v>
      </c>
      <c r="E86" s="15">
        <v>131</v>
      </c>
      <c r="F86" s="16">
        <f t="shared" si="14"/>
        <v>1</v>
      </c>
      <c r="G86" s="15">
        <f t="shared" si="15"/>
        <v>0</v>
      </c>
      <c r="H86" s="13" t="s">
        <v>27</v>
      </c>
      <c r="I86" s="13" t="s">
        <v>21</v>
      </c>
    </row>
    <row r="87" s="2" customFormat="1" ht="40" customHeight="1" spans="1:9">
      <c r="A87" s="18"/>
      <c r="B87" s="18"/>
      <c r="C87" s="13" t="s">
        <v>119</v>
      </c>
      <c r="D87" s="12">
        <v>30</v>
      </c>
      <c r="E87" s="15">
        <v>30</v>
      </c>
      <c r="F87" s="16">
        <f t="shared" si="14"/>
        <v>1</v>
      </c>
      <c r="G87" s="15">
        <f t="shared" si="15"/>
        <v>0</v>
      </c>
      <c r="H87" s="13" t="s">
        <v>55</v>
      </c>
      <c r="I87" s="13" t="s">
        <v>19</v>
      </c>
    </row>
    <row r="88" s="2" customFormat="1" ht="40" customHeight="1" spans="1:9">
      <c r="A88" s="18"/>
      <c r="B88" s="18"/>
      <c r="C88" s="13" t="s">
        <v>112</v>
      </c>
      <c r="D88" s="12">
        <v>33.53</v>
      </c>
      <c r="E88" s="15">
        <v>33.53</v>
      </c>
      <c r="F88" s="16">
        <f t="shared" si="14"/>
        <v>1</v>
      </c>
      <c r="G88" s="15">
        <f t="shared" si="15"/>
        <v>0</v>
      </c>
      <c r="H88" s="13" t="s">
        <v>61</v>
      </c>
      <c r="I88" s="13" t="s">
        <v>21</v>
      </c>
    </row>
    <row r="89" s="2" customFormat="1" ht="40" customHeight="1" spans="1:9">
      <c r="A89" s="18"/>
      <c r="B89" s="18"/>
      <c r="C89" s="13" t="s">
        <v>120</v>
      </c>
      <c r="D89" s="12">
        <v>32</v>
      </c>
      <c r="E89" s="15">
        <v>25.6</v>
      </c>
      <c r="F89" s="16">
        <f t="shared" si="14"/>
        <v>0.8</v>
      </c>
      <c r="G89" s="15">
        <f t="shared" si="15"/>
        <v>6.4</v>
      </c>
      <c r="H89" s="13" t="s">
        <v>63</v>
      </c>
      <c r="I89" s="13" t="s">
        <v>19</v>
      </c>
    </row>
    <row r="90" s="2" customFormat="1" ht="40" customHeight="1" spans="1:9">
      <c r="A90" s="20"/>
      <c r="B90" s="20"/>
      <c r="C90" s="13" t="s">
        <v>121</v>
      </c>
      <c r="D90" s="12">
        <v>25</v>
      </c>
      <c r="E90" s="15">
        <v>20</v>
      </c>
      <c r="F90" s="16">
        <f t="shared" si="14"/>
        <v>0.8</v>
      </c>
      <c r="G90" s="15">
        <f t="shared" si="15"/>
        <v>5</v>
      </c>
      <c r="H90" s="13" t="s">
        <v>65</v>
      </c>
      <c r="I90" s="13" t="s">
        <v>19</v>
      </c>
    </row>
    <row r="91" s="2" customFormat="1" ht="40" customHeight="1" spans="1:9">
      <c r="A91" s="20"/>
      <c r="B91" s="20"/>
      <c r="C91" s="13" t="s">
        <v>22</v>
      </c>
      <c r="D91" s="12">
        <v>16</v>
      </c>
      <c r="E91" s="15">
        <v>11.6</v>
      </c>
      <c r="F91" s="16">
        <f t="shared" si="14"/>
        <v>0.725</v>
      </c>
      <c r="G91" s="15">
        <f t="shared" si="15"/>
        <v>4.4</v>
      </c>
      <c r="H91" s="13" t="s">
        <v>23</v>
      </c>
      <c r="I91" s="13" t="s">
        <v>122</v>
      </c>
    </row>
    <row r="92" s="2" customFormat="1" ht="40" customHeight="1" spans="1:9">
      <c r="A92" s="17">
        <v>14</v>
      </c>
      <c r="B92" s="17" t="s">
        <v>123</v>
      </c>
      <c r="C92" s="13" t="s">
        <v>107</v>
      </c>
      <c r="D92" s="12">
        <f>SUM(D93:D99)</f>
        <v>648.65</v>
      </c>
      <c r="E92" s="15">
        <f>SUM(E93:E99)</f>
        <v>642.6435</v>
      </c>
      <c r="F92" s="16">
        <f t="shared" ref="F91:F104" si="16">E92/D92</f>
        <v>0.990739998458337</v>
      </c>
      <c r="G92" s="15">
        <f t="shared" ref="G91:G104" si="17">D92-E92</f>
        <v>6.00649999999996</v>
      </c>
      <c r="H92" s="13"/>
      <c r="I92" s="13"/>
    </row>
    <row r="93" s="2" customFormat="1" ht="40" customHeight="1" spans="1:9">
      <c r="A93" s="18"/>
      <c r="B93" s="18"/>
      <c r="C93" s="13" t="s">
        <v>124</v>
      </c>
      <c r="D93" s="12">
        <v>100</v>
      </c>
      <c r="E93" s="15">
        <v>100</v>
      </c>
      <c r="F93" s="16">
        <f t="shared" si="16"/>
        <v>1</v>
      </c>
      <c r="G93" s="15">
        <f t="shared" si="17"/>
        <v>0</v>
      </c>
      <c r="H93" s="13" t="s">
        <v>55</v>
      </c>
      <c r="I93" s="13" t="s">
        <v>19</v>
      </c>
    </row>
    <row r="94" s="2" customFormat="1" ht="40" customHeight="1" spans="1:9">
      <c r="A94" s="18"/>
      <c r="B94" s="18"/>
      <c r="C94" s="13" t="s">
        <v>125</v>
      </c>
      <c r="D94" s="12">
        <v>216</v>
      </c>
      <c r="E94" s="15">
        <v>216</v>
      </c>
      <c r="F94" s="16">
        <f t="shared" si="16"/>
        <v>1</v>
      </c>
      <c r="G94" s="15">
        <f t="shared" si="17"/>
        <v>0</v>
      </c>
      <c r="H94" s="13" t="s">
        <v>44</v>
      </c>
      <c r="I94" s="13" t="s">
        <v>21</v>
      </c>
    </row>
    <row r="95" s="2" customFormat="1" ht="40" customHeight="1" spans="1:9">
      <c r="A95" s="18"/>
      <c r="B95" s="18"/>
      <c r="C95" s="13" t="s">
        <v>126</v>
      </c>
      <c r="D95" s="12">
        <v>149.65</v>
      </c>
      <c r="E95" s="15">
        <v>149.65</v>
      </c>
      <c r="F95" s="16">
        <f t="shared" si="16"/>
        <v>1</v>
      </c>
      <c r="G95" s="15">
        <f t="shared" si="17"/>
        <v>0</v>
      </c>
      <c r="H95" s="13" t="s">
        <v>61</v>
      </c>
      <c r="I95" s="13" t="s">
        <v>21</v>
      </c>
    </row>
    <row r="96" s="2" customFormat="1" ht="40" customHeight="1" spans="1:9">
      <c r="A96" s="18"/>
      <c r="B96" s="18"/>
      <c r="C96" s="13" t="s">
        <v>127</v>
      </c>
      <c r="D96" s="12">
        <v>120</v>
      </c>
      <c r="E96" s="15">
        <v>120</v>
      </c>
      <c r="F96" s="16">
        <f t="shared" si="16"/>
        <v>1</v>
      </c>
      <c r="G96" s="15">
        <f t="shared" si="17"/>
        <v>0</v>
      </c>
      <c r="H96" s="13" t="s">
        <v>39</v>
      </c>
      <c r="I96" s="13" t="s">
        <v>19</v>
      </c>
    </row>
    <row r="97" s="2" customFormat="1" ht="40" customHeight="1" spans="1:9">
      <c r="A97" s="18"/>
      <c r="B97" s="18"/>
      <c r="C97" s="13" t="s">
        <v>128</v>
      </c>
      <c r="D97" s="12">
        <v>32</v>
      </c>
      <c r="E97" s="15">
        <v>31.9935</v>
      </c>
      <c r="F97" s="16">
        <f t="shared" si="16"/>
        <v>0.999796875</v>
      </c>
      <c r="G97" s="15">
        <f t="shared" si="17"/>
        <v>0.00649999999999906</v>
      </c>
      <c r="H97" s="13" t="s">
        <v>63</v>
      </c>
      <c r="I97" s="13" t="s">
        <v>19</v>
      </c>
    </row>
    <row r="98" s="2" customFormat="1" ht="40" customHeight="1" spans="1:9">
      <c r="A98" s="20"/>
      <c r="B98" s="20"/>
      <c r="C98" s="13" t="s">
        <v>129</v>
      </c>
      <c r="D98" s="12">
        <v>15</v>
      </c>
      <c r="E98" s="15">
        <v>9</v>
      </c>
      <c r="F98" s="16">
        <f t="shared" si="16"/>
        <v>0.6</v>
      </c>
      <c r="G98" s="15">
        <f t="shared" si="17"/>
        <v>6</v>
      </c>
      <c r="H98" s="13" t="s">
        <v>65</v>
      </c>
      <c r="I98" s="13" t="s">
        <v>19</v>
      </c>
    </row>
    <row r="99" s="2" customFormat="1" ht="40" customHeight="1" spans="1:9">
      <c r="A99" s="20"/>
      <c r="B99" s="20"/>
      <c r="C99" s="13" t="s">
        <v>22</v>
      </c>
      <c r="D99" s="12">
        <v>16</v>
      </c>
      <c r="E99" s="15">
        <v>16</v>
      </c>
      <c r="F99" s="16">
        <f t="shared" si="16"/>
        <v>1</v>
      </c>
      <c r="G99" s="15">
        <f t="shared" si="17"/>
        <v>0</v>
      </c>
      <c r="H99" s="13" t="s">
        <v>23</v>
      </c>
      <c r="I99" s="13" t="s">
        <v>122</v>
      </c>
    </row>
    <row r="100" s="2" customFormat="1" ht="40" customHeight="1" spans="1:9">
      <c r="A100" s="17">
        <v>15</v>
      </c>
      <c r="B100" s="17" t="s">
        <v>130</v>
      </c>
      <c r="C100" s="13" t="s">
        <v>29</v>
      </c>
      <c r="D100" s="12">
        <f>SUM(D101:D106)</f>
        <v>347.48</v>
      </c>
      <c r="E100" s="15">
        <f>SUM(E101:E106)</f>
        <v>312.973856</v>
      </c>
      <c r="F100" s="16">
        <f t="shared" ref="F100:F106" si="18">E100/D100</f>
        <v>0.900696028548406</v>
      </c>
      <c r="G100" s="15">
        <f t="shared" ref="G100:G106" si="19">D100-E100</f>
        <v>34.506144</v>
      </c>
      <c r="H100" s="13"/>
      <c r="I100" s="13"/>
    </row>
    <row r="101" s="2" customFormat="1" ht="40" customHeight="1" spans="1:9">
      <c r="A101" s="18"/>
      <c r="B101" s="18"/>
      <c r="C101" s="13" t="s">
        <v>131</v>
      </c>
      <c r="D101" s="12">
        <v>50</v>
      </c>
      <c r="E101" s="15">
        <v>40</v>
      </c>
      <c r="F101" s="16">
        <f t="shared" si="18"/>
        <v>0.8</v>
      </c>
      <c r="G101" s="15">
        <f t="shared" si="19"/>
        <v>10</v>
      </c>
      <c r="H101" s="13" t="s">
        <v>55</v>
      </c>
      <c r="I101" s="13" t="s">
        <v>19</v>
      </c>
    </row>
    <row r="102" s="2" customFormat="1" ht="40" customHeight="1" spans="1:9">
      <c r="A102" s="18"/>
      <c r="B102" s="18"/>
      <c r="C102" s="13" t="s">
        <v>132</v>
      </c>
      <c r="D102" s="12">
        <v>145</v>
      </c>
      <c r="E102" s="15">
        <v>144.993856</v>
      </c>
      <c r="F102" s="16">
        <f t="shared" si="18"/>
        <v>0.999957627586207</v>
      </c>
      <c r="G102" s="15">
        <f t="shared" si="19"/>
        <v>0.00614400000000614</v>
      </c>
      <c r="H102" s="13" t="s">
        <v>44</v>
      </c>
      <c r="I102" s="13" t="s">
        <v>19</v>
      </c>
    </row>
    <row r="103" s="2" customFormat="1" ht="40" customHeight="1" spans="1:9">
      <c r="A103" s="18"/>
      <c r="B103" s="18"/>
      <c r="C103" s="13" t="s">
        <v>126</v>
      </c>
      <c r="D103" s="12">
        <v>93.98</v>
      </c>
      <c r="E103" s="15">
        <v>93.98</v>
      </c>
      <c r="F103" s="16">
        <f t="shared" si="18"/>
        <v>1</v>
      </c>
      <c r="G103" s="15">
        <f t="shared" si="19"/>
        <v>0</v>
      </c>
      <c r="H103" s="13" t="s">
        <v>61</v>
      </c>
      <c r="I103" s="13" t="s">
        <v>21</v>
      </c>
    </row>
    <row r="104" s="2" customFormat="1" ht="40" customHeight="1" spans="1:9">
      <c r="A104" s="18"/>
      <c r="B104" s="18"/>
      <c r="C104" s="13" t="s">
        <v>133</v>
      </c>
      <c r="D104" s="12">
        <v>32</v>
      </c>
      <c r="E104" s="15">
        <v>32</v>
      </c>
      <c r="F104" s="16">
        <f t="shared" si="18"/>
        <v>1</v>
      </c>
      <c r="G104" s="15">
        <f t="shared" si="19"/>
        <v>0</v>
      </c>
      <c r="H104" s="13" t="s">
        <v>63</v>
      </c>
      <c r="I104" s="13" t="s">
        <v>19</v>
      </c>
    </row>
    <row r="105" s="2" customFormat="1" ht="40" customHeight="1" spans="1:9">
      <c r="A105" s="20"/>
      <c r="B105" s="20"/>
      <c r="C105" s="13" t="s">
        <v>134</v>
      </c>
      <c r="D105" s="12">
        <v>15</v>
      </c>
      <c r="E105" s="15">
        <v>0</v>
      </c>
      <c r="F105" s="16">
        <f t="shared" si="18"/>
        <v>0</v>
      </c>
      <c r="G105" s="15">
        <f t="shared" si="19"/>
        <v>15</v>
      </c>
      <c r="H105" s="13" t="s">
        <v>65</v>
      </c>
      <c r="I105" s="13" t="s">
        <v>19</v>
      </c>
    </row>
    <row r="106" s="2" customFormat="1" ht="40" customHeight="1" spans="1:9">
      <c r="A106" s="20"/>
      <c r="B106" s="20"/>
      <c r="C106" s="13" t="s">
        <v>22</v>
      </c>
      <c r="D106" s="12">
        <v>11.5</v>
      </c>
      <c r="E106" s="15">
        <v>2</v>
      </c>
      <c r="F106" s="16">
        <f t="shared" si="18"/>
        <v>0.173913043478261</v>
      </c>
      <c r="G106" s="15">
        <f t="shared" si="19"/>
        <v>9.5</v>
      </c>
      <c r="H106" s="13" t="s">
        <v>23</v>
      </c>
      <c r="I106" s="13" t="s">
        <v>135</v>
      </c>
    </row>
    <row r="107" spans="5:7">
      <c r="E107" s="23"/>
      <c r="F107" s="24"/>
      <c r="G107" s="23"/>
    </row>
    <row r="108" spans="5:7">
      <c r="E108" s="23"/>
      <c r="F108" s="24"/>
      <c r="G108" s="23"/>
    </row>
  </sheetData>
  <autoFilter ref="A5:I106">
    <extLst/>
  </autoFilter>
  <mergeCells count="35">
    <mergeCell ref="A2:I2"/>
    <mergeCell ref="A3:I3"/>
    <mergeCell ref="A6:A9"/>
    <mergeCell ref="A10:A11"/>
    <mergeCell ref="A12:A17"/>
    <mergeCell ref="A18:A19"/>
    <mergeCell ref="A20:A23"/>
    <mergeCell ref="A24:A26"/>
    <mergeCell ref="A27:A28"/>
    <mergeCell ref="A29:A40"/>
    <mergeCell ref="A41:A50"/>
    <mergeCell ref="A51:A62"/>
    <mergeCell ref="A63:A75"/>
    <mergeCell ref="A76:A83"/>
    <mergeCell ref="A84:A91"/>
    <mergeCell ref="A92:A99"/>
    <mergeCell ref="A100:A106"/>
    <mergeCell ref="B6:B9"/>
    <mergeCell ref="B10:B11"/>
    <mergeCell ref="B12:B17"/>
    <mergeCell ref="B18:B19"/>
    <mergeCell ref="B20:B23"/>
    <mergeCell ref="B24:B26"/>
    <mergeCell ref="B27:B28"/>
    <mergeCell ref="B29:B40"/>
    <mergeCell ref="B41:B50"/>
    <mergeCell ref="B51:B62"/>
    <mergeCell ref="B63:B75"/>
    <mergeCell ref="B76:B83"/>
    <mergeCell ref="B84:B91"/>
    <mergeCell ref="B92:B99"/>
    <mergeCell ref="B100:B106"/>
    <mergeCell ref="H7:H8"/>
    <mergeCell ref="H13:H17"/>
    <mergeCell ref="H21:H22"/>
  </mergeCells>
  <pageMargins left="0.314583333333333" right="0.43263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大理州弥渡县党政机关单位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菠萝苞</cp:lastModifiedBy>
  <dcterms:created xsi:type="dcterms:W3CDTF">2023-09-15T06:41:00Z</dcterms:created>
  <dcterms:modified xsi:type="dcterms:W3CDTF">2023-12-25T03:05:44Z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E01A04E89DC344BBA581067CB419EB3E_13</vt:lpwstr>
  </property>
  <property fmtid="{D5CDD505-2E9C-101B-9397-08002B2CF9AE}" pid="3" name="KSOProductBuildVer">
    <vt:lpwstr>2052-12.1.0.16120</vt:lpwstr>
  </property>
</Properties>
</file>